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45" yWindow="15" windowWidth="10350" windowHeight="1279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<sst xmlns="http://schemas.openxmlformats.org/spreadsheetml/2006/main" count="153" uniqueCount="89">
  <si>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</si>
  <si>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</si>
  <si>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</si>
  <si>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</si>
  <si>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</si>
  <si>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</si>
  <si>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</si>
  <si>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</si>
  <si>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</si>
  <si>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</si>
  <si>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</si>
  <si>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</si>
  <si>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</si>
  <si>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</si>
  <si>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</si>
  <si>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</si>
  <si>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</si>
  <si>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</si>
  <si>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</si>
  <si>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</si>
  <si>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</si>
  <si>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</si>
  <si>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</si>
  <si>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</si>
  <si>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</si>
  <si>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</si>
  <si>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</si>
  <si>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</si>
  <si>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</si>
  <si>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</si>
  <si>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</si>
  <si>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</si>
  <si>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</si>
  <si>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</si>
  <si>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</si>
  <si>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</si>
  <si>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</si>
  <si>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</si>
  <si>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</si>
  <si>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</si>
  <si>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</si>
  <si>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</si>
  <si>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</si>
  <si>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</si>
  <si>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</si>
  <si>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</si>
  <si>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</si>
  <si>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</si>
  <si>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</si>
  <si>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</si>
  <si>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</si>
  <si>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</si>
  <si>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</si>
  <si>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</si>
  <si>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</si>
  <si>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</si>
  <si>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</si>
  <si>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</si>
  <si>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</si>
  <si>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</si>
  <si>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</si>
  <si>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</si>
  <si>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</si>
  <si>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</si>
  <si>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</si>
  <si>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</si>
  <si>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</si>
  <si>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</si>
  <si>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</si>
  <si>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</si>
  <si>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</si>
  <si>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</si>
  <si>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</si>
  <si>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</si>
  <si>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</si>
  <si>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</si>
  <si>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</si>
  <si>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</si>
  <si>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</si>
  <si>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</si>
  <si>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</si>
  <si>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</si>
  <si>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</si>
  <si>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ВЛ-35кВ ПС "Цемзавод" - ПС Шатой (Л-87)</t>
  </si>
  <si>
    <t>Идентификатор инвестиционного проекта:  K_Che351</t>
  </si>
  <si>
    <t>Протяженность, км: менее 40</t>
  </si>
  <si>
    <t>П3-10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</si>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</sst>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2" fontId="46" fillId="0" borderId="10" xfId="19" applyNumberFormat="1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69" fontId="34" fillId="0" borderId="10" xfId="22" applyNumberFormat="1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5">
          <cell r="BU415">
            <v>9.399992477825899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50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51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83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7" customFormat="1" x14ac:dyDescent="0.25">
      <c r="A15" s="76" t="s">
        <v>59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7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7" customFormat="1" x14ac:dyDescent="0.25">
      <c r="A17" s="74"/>
      <c r="B17" s="74"/>
      <c r="C17" s="74" t="s">
        <v>58</v>
      </c>
      <c r="D17" s="74"/>
      <c r="E17" s="74"/>
      <c r="F17" s="74"/>
      <c r="G17" s="74"/>
      <c r="H17" s="74"/>
      <c r="I17" s="74"/>
      <c r="J17" s="74"/>
      <c r="K17" s="74" t="s">
        <v>60</v>
      </c>
      <c r="L17" s="74" t="s">
        <v>58</v>
      </c>
      <c r="M17" s="74"/>
      <c r="N17" s="74"/>
      <c r="O17" s="74"/>
      <c r="P17" s="74"/>
      <c r="Q17" s="74"/>
    </row>
    <row r="18" spans="1:19" s="57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61</v>
      </c>
      <c r="L18" s="74"/>
      <c r="M18" s="74"/>
      <c r="N18" s="74"/>
      <c r="O18" s="74" t="s">
        <v>20</v>
      </c>
      <c r="P18" s="74"/>
      <c r="Q18" s="74"/>
    </row>
    <row r="19" spans="1:19" s="57" customFormat="1" ht="105" x14ac:dyDescent="0.25">
      <c r="A19" s="74"/>
      <c r="B19" s="74"/>
      <c r="C19" s="65" t="s">
        <v>6</v>
      </c>
      <c r="D19" s="65" t="s">
        <v>2</v>
      </c>
      <c r="E19" s="65" t="s">
        <v>18</v>
      </c>
      <c r="F19" s="65" t="s">
        <v>3</v>
      </c>
      <c r="G19" s="65" t="s">
        <v>5</v>
      </c>
      <c r="H19" s="65" t="s">
        <v>62</v>
      </c>
      <c r="I19" s="65" t="s">
        <v>13</v>
      </c>
      <c r="J19" s="74"/>
      <c r="K19" s="65" t="s">
        <v>6</v>
      </c>
      <c r="L19" s="65" t="s">
        <v>2</v>
      </c>
      <c r="M19" s="65" t="s">
        <v>18</v>
      </c>
      <c r="N19" s="65" t="s">
        <v>3</v>
      </c>
      <c r="O19" s="65" t="s">
        <v>5</v>
      </c>
      <c r="P19" s="65" t="s">
        <v>62</v>
      </c>
      <c r="Q19" s="64" t="s">
        <v>13</v>
      </c>
      <c r="R19" s="65" t="s">
        <v>63</v>
      </c>
      <c r="S19" s="65" t="s">
        <v>64</v>
      </c>
    </row>
    <row r="20" spans="1:19" s="57" customFormat="1" x14ac:dyDescent="0.25">
      <c r="A20" s="65">
        <v>1</v>
      </c>
      <c r="B20" s="65">
        <v>2</v>
      </c>
      <c r="C20" s="65">
        <v>3</v>
      </c>
      <c r="D20" s="65">
        <v>4</v>
      </c>
      <c r="E20" s="65">
        <v>5</v>
      </c>
      <c r="F20" s="65">
        <v>6</v>
      </c>
      <c r="G20" s="65">
        <v>7</v>
      </c>
      <c r="H20" s="65">
        <v>8</v>
      </c>
      <c r="I20" s="65">
        <v>9</v>
      </c>
      <c r="J20" s="65">
        <v>10</v>
      </c>
      <c r="K20" s="65">
        <v>11</v>
      </c>
      <c r="L20" s="65">
        <v>12</v>
      </c>
      <c r="M20" s="65">
        <v>13</v>
      </c>
      <c r="N20" s="65">
        <v>14</v>
      </c>
      <c r="O20" s="65">
        <v>15</v>
      </c>
      <c r="P20" s="67">
        <v>16</v>
      </c>
      <c r="Q20" s="68">
        <v>17</v>
      </c>
    </row>
    <row r="21" spans="1:19" s="57" customFormat="1" ht="105" x14ac:dyDescent="0.25">
      <c r="A21" s="58">
        <v>1</v>
      </c>
      <c r="B21" s="58" t="s">
        <v>65</v>
      </c>
      <c r="C21" s="59">
        <v>35</v>
      </c>
      <c r="D21" s="58" t="s">
        <v>66</v>
      </c>
      <c r="E21" s="60">
        <v>28</v>
      </c>
      <c r="F21" s="58" t="s">
        <v>67</v>
      </c>
      <c r="G21" s="58" t="s">
        <v>68</v>
      </c>
      <c r="H21" s="61">
        <v>2158</v>
      </c>
      <c r="I21" s="61">
        <v>147434.56</v>
      </c>
      <c r="J21" s="59" t="s">
        <v>65</v>
      </c>
      <c r="K21" s="58">
        <v>35</v>
      </c>
      <c r="L21" s="60" t="s">
        <v>66</v>
      </c>
      <c r="M21" s="58">
        <v>28</v>
      </c>
      <c r="N21" s="58" t="s">
        <v>67</v>
      </c>
      <c r="O21" s="61" t="s">
        <v>68</v>
      </c>
      <c r="P21" s="62">
        <v>2158</v>
      </c>
      <c r="Q21" s="63">
        <v>147434.56</v>
      </c>
      <c r="R21" s="57">
        <v>2.44</v>
      </c>
      <c r="S21" s="57" t="s">
        <v>66</v>
      </c>
    </row>
    <row r="22" spans="1:19" s="57" customFormat="1" ht="75" x14ac:dyDescent="0.25">
      <c r="A22" s="58">
        <v>2</v>
      </c>
      <c r="B22" s="58" t="s">
        <v>69</v>
      </c>
      <c r="C22" s="59">
        <v>35</v>
      </c>
      <c r="D22" s="58" t="s">
        <v>66</v>
      </c>
      <c r="E22" s="60">
        <v>28</v>
      </c>
      <c r="F22" s="58" t="s">
        <v>67</v>
      </c>
      <c r="G22" s="58" t="s">
        <v>70</v>
      </c>
      <c r="H22" s="61">
        <v>1335</v>
      </c>
      <c r="I22" s="61">
        <v>38875.199999999997</v>
      </c>
      <c r="J22" s="59" t="s">
        <v>69</v>
      </c>
      <c r="K22" s="58">
        <v>35</v>
      </c>
      <c r="L22" s="60" t="s">
        <v>66</v>
      </c>
      <c r="M22" s="58">
        <v>28</v>
      </c>
      <c r="N22" s="58" t="s">
        <v>67</v>
      </c>
      <c r="O22" s="61" t="s">
        <v>70</v>
      </c>
      <c r="P22" s="62">
        <v>1335</v>
      </c>
      <c r="Q22" s="63">
        <v>38875.199999999997</v>
      </c>
      <c r="R22" s="57">
        <v>1.04</v>
      </c>
      <c r="S22" s="57" t="s">
        <v>66</v>
      </c>
    </row>
    <row r="23" spans="1:19" s="57" customFormat="1" ht="75" x14ac:dyDescent="0.25">
      <c r="A23" s="58">
        <v>3</v>
      </c>
      <c r="B23" s="58" t="s">
        <v>71</v>
      </c>
      <c r="C23" s="59">
        <v>35</v>
      </c>
      <c r="D23" s="58" t="s">
        <v>72</v>
      </c>
      <c r="E23" s="60">
        <v>28</v>
      </c>
      <c r="F23" s="58" t="s">
        <v>67</v>
      </c>
      <c r="G23" s="58" t="s">
        <v>73</v>
      </c>
      <c r="H23" s="61">
        <v>431</v>
      </c>
      <c r="I23" s="61">
        <v>12550.72</v>
      </c>
      <c r="J23" s="59" t="s">
        <v>71</v>
      </c>
      <c r="K23" s="58">
        <v>35</v>
      </c>
      <c r="L23" s="60" t="s">
        <v>72</v>
      </c>
      <c r="M23" s="58">
        <v>28</v>
      </c>
      <c r="N23" s="58" t="s">
        <v>67</v>
      </c>
      <c r="O23" s="61" t="s">
        <v>73</v>
      </c>
      <c r="P23" s="62">
        <v>431</v>
      </c>
      <c r="Q23" s="63">
        <v>12550.72</v>
      </c>
      <c r="R23" s="57">
        <v>1.04</v>
      </c>
      <c r="S23" s="57" t="s">
        <v>72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28</v>
      </c>
      <c r="F24" s="58" t="s">
        <v>67</v>
      </c>
      <c r="G24" s="58" t="s">
        <v>76</v>
      </c>
      <c r="H24" s="61">
        <v>669</v>
      </c>
      <c r="I24" s="61">
        <v>19481.28</v>
      </c>
      <c r="J24" s="59" t="s">
        <v>74</v>
      </c>
      <c r="K24" s="58" t="s">
        <v>19</v>
      </c>
      <c r="L24" s="60" t="s">
        <v>75</v>
      </c>
      <c r="M24" s="58">
        <v>28</v>
      </c>
      <c r="N24" s="58" t="s">
        <v>67</v>
      </c>
      <c r="O24" s="61" t="s">
        <v>76</v>
      </c>
      <c r="P24" s="62">
        <v>669</v>
      </c>
      <c r="Q24" s="63">
        <v>19481.28</v>
      </c>
      <c r="R24" s="57">
        <v>1.04</v>
      </c>
      <c r="S24" s="57" t="s">
        <v>82</v>
      </c>
    </row>
    <row r="25" spans="1:19" s="57" customFormat="1" ht="75" x14ac:dyDescent="0.25">
      <c r="A25" s="58">
        <v>5</v>
      </c>
      <c r="B25" s="58" t="s">
        <v>77</v>
      </c>
      <c r="C25" s="59">
        <v>35</v>
      </c>
      <c r="D25" s="58" t="s">
        <v>85</v>
      </c>
      <c r="E25" s="60">
        <v>1</v>
      </c>
      <c r="F25" s="58" t="s">
        <v>78</v>
      </c>
      <c r="G25" s="58" t="s">
        <v>86</v>
      </c>
      <c r="H25" s="61">
        <v>19153.2</v>
      </c>
      <c r="I25" s="61">
        <v>19153.2</v>
      </c>
      <c r="J25" s="59" t="s">
        <v>77</v>
      </c>
      <c r="K25" s="58">
        <v>35</v>
      </c>
      <c r="L25" s="60" t="s">
        <v>85</v>
      </c>
      <c r="M25" s="58">
        <v>1</v>
      </c>
      <c r="N25" s="58" t="s">
        <v>78</v>
      </c>
      <c r="O25" s="61" t="s">
        <v>86</v>
      </c>
      <c r="P25" s="62">
        <v>19153.2</v>
      </c>
      <c r="Q25" s="63">
        <v>19153.2</v>
      </c>
      <c r="R25" s="57">
        <v>1</v>
      </c>
      <c r="S25" s="57" t="s">
        <v>85</v>
      </c>
    </row>
    <row r="26" spans="1:19" s="57" customFormat="1" ht="75" x14ac:dyDescent="0.25">
      <c r="A26" s="58" t="s">
        <v>79</v>
      </c>
      <c r="B26" s="58" t="s">
        <v>80</v>
      </c>
      <c r="C26" s="59" t="s">
        <v>81</v>
      </c>
      <c r="D26" s="58" t="s">
        <v>81</v>
      </c>
      <c r="E26" s="60" t="s">
        <v>81</v>
      </c>
      <c r="F26" s="58" t="s">
        <v>81</v>
      </c>
      <c r="G26" s="58" t="s">
        <v>81</v>
      </c>
      <c r="H26" s="61" t="s">
        <v>81</v>
      </c>
      <c r="I26" s="61">
        <v>19153.2</v>
      </c>
      <c r="J26" s="59" t="s">
        <v>80</v>
      </c>
      <c r="K26" s="58" t="s">
        <v>81</v>
      </c>
      <c r="L26" s="60" t="s">
        <v>81</v>
      </c>
      <c r="M26" s="58" t="s">
        <v>81</v>
      </c>
      <c r="N26" s="58" t="s">
        <v>81</v>
      </c>
      <c r="O26" s="61" t="s">
        <v>81</v>
      </c>
      <c r="P26" s="62" t="s">
        <v>81</v>
      </c>
      <c r="Q26" s="63">
        <f>Q25</f>
        <v>19153.2</v>
      </c>
      <c r="R26" s="57" t="s">
        <v>81</v>
      </c>
      <c r="S26" s="57" t="s">
        <v>81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50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51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"Цемзавод" - ПС Шатой (Л-87)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K_Che351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49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82" t="s">
        <v>16</v>
      </c>
      <c r="B16" s="83"/>
      <c r="C16" s="83"/>
      <c r="D16" s="84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19153.2</v>
      </c>
      <c r="D19" s="20">
        <f>т4!Q25</f>
        <v>19153.2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3830.6400000000003</v>
      </c>
      <c r="D20" s="21">
        <f>D19*20%</f>
        <v>3830.6400000000003</v>
      </c>
      <c r="E20" s="25"/>
      <c r="F20" s="78" t="s">
        <v>25</v>
      </c>
      <c r="G20" s="79"/>
      <c r="H20" s="79"/>
      <c r="I20" s="79"/>
      <c r="J20" s="79"/>
      <c r="K20" s="79"/>
      <c r="L20" s="80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22983.84</v>
      </c>
      <c r="D21" s="21">
        <f>D19+D20</f>
        <v>22983.84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27137.040319171985</v>
      </c>
      <c r="D22" s="21">
        <f>D23+D24*((D26/D25*(F22+100)/200+D27/D25*(G22+100)/200*F22/100+D28/D25*(H22+100)/200*G22/100*F22/100+D29/D25*(I22+100)/200*H22/100*G22/100*F22/100+D30/D25*(J22+100)/200*I22/100*H22/100*G22/100*F22/100))</f>
        <v>28150.259002093389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22983.84</v>
      </c>
      <c r="D24" s="20">
        <f>D21-D23</f>
        <v>22983.84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9418.8343564740899</v>
      </c>
      <c r="D25" s="20">
        <f>SUM(D26:D30)</f>
        <v>9399.9924778258992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2825.650306942227</v>
      </c>
      <c r="D28" s="66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6593.1840495318629</v>
      </c>
      <c r="D29" s="20">
        <f>'[1]Формат ИПР'!$BU$415*1000</f>
        <v>9399.9924778258992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6"/>
      <c r="D31" s="86"/>
      <c r="E31" s="87"/>
      <c r="F31" s="87"/>
      <c r="G31" s="87"/>
    </row>
    <row r="32" spans="1:16" ht="18" x14ac:dyDescent="0.25">
      <c r="A32" s="88" t="s">
        <v>42</v>
      </c>
      <c r="B32" s="88"/>
      <c r="C32" s="88"/>
      <c r="D32" s="88"/>
      <c r="E32" s="88"/>
      <c r="F32" s="88"/>
      <c r="G32" s="88"/>
    </row>
    <row r="33" spans="1:16" x14ac:dyDescent="0.25">
      <c r="A33" s="85" t="s">
        <v>43</v>
      </c>
      <c r="B33" s="85"/>
      <c r="C33" s="85"/>
      <c r="D33" s="85"/>
      <c r="E33" s="85"/>
      <c r="F33" s="85"/>
      <c r="G33" s="85"/>
    </row>
    <row r="34" spans="1:16" x14ac:dyDescent="0.25">
      <c r="A34" s="85" t="s">
        <v>44</v>
      </c>
      <c r="B34" s="85"/>
      <c r="C34" s="85"/>
      <c r="D34" s="85"/>
      <c r="E34" s="85"/>
      <c r="F34" s="85"/>
      <c r="G34" s="85"/>
      <c r="H34" s="25" t="s">
        <v>14</v>
      </c>
    </row>
    <row r="35" spans="1:16" x14ac:dyDescent="0.25">
      <c r="A35" s="85" t="s">
        <v>45</v>
      </c>
      <c r="B35" s="85"/>
      <c r="C35" s="85"/>
      <c r="D35" s="85"/>
      <c r="E35" s="85"/>
      <c r="F35" s="85"/>
      <c r="G35" s="85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5"/>
      <c r="B36" s="85"/>
      <c r="C36" s="85"/>
      <c r="D36" s="85"/>
      <c r="E36" s="85"/>
      <c r="F36" s="85"/>
      <c r="G36" s="85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81" t="s">
        <v>46</v>
      </c>
      <c r="B37" s="81"/>
      <c r="C37" s="81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81" t="s">
        <v>30</v>
      </c>
      <c r="B40" s="81"/>
      <c r="C40" s="81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  <mergeCell ref="F20:L20"/>
    <mergeCell ref="A10:P10"/>
    <mergeCell ref="A11:P11"/>
    <mergeCell ref="A12:P12"/>
    <mergeCell ref="A13:P13"/>
    <mergeCell ref="A14:P1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2021-12-03T12:09:44Z</dcterms:modified>
</cp:coreProperties>
</file>